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livermorecaus.sharepoint.com/teams/Building/Logs Lists and Reference Materials 126/2_Permit Center Documentation/1. Applications and Forms/Application/2026/"/>
    </mc:Choice>
  </mc:AlternateContent>
  <xr:revisionPtr revIDLastSave="79" documentId="8_{2F11577D-2A25-4EE8-AA1A-4A642AA59B0E}" xr6:coauthVersionLast="47" xr6:coauthVersionMax="47" xr10:uidLastSave="{162F6EC2-D86C-47DA-9D39-5D0B2B22A758}"/>
  <bookViews>
    <workbookView xWindow="28680" yWindow="-120" windowWidth="29040" windowHeight="15720" xr2:uid="{00000000-000D-0000-FFFF-FFFF00000000}"/>
  </bookViews>
  <sheets>
    <sheet name="Table 1" sheetId="1" r:id="rId1"/>
  </sheets>
  <definedNames>
    <definedName name="_xlnm.Print_Area" localSheetId="0">'Table 1'!$A$1:$N$44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M41" i="1" s="1"/>
  <c r="M37" i="1"/>
  <c r="H8" i="1"/>
  <c r="M8" i="1" s="1"/>
  <c r="M19" i="1"/>
  <c r="M18" i="1"/>
  <c r="M32" i="1"/>
  <c r="M33" i="1"/>
  <c r="M34" i="1"/>
  <c r="M35" i="1"/>
  <c r="M36" i="1"/>
  <c r="M38" i="1"/>
  <c r="M39" i="1"/>
  <c r="M31" i="1"/>
  <c r="M20" i="1"/>
  <c r="M21" i="1"/>
  <c r="M22" i="1"/>
  <c r="M23" i="1"/>
  <c r="M24" i="1"/>
  <c r="M25" i="1"/>
  <c r="F26" i="1"/>
  <c r="M10" i="1"/>
  <c r="M9" i="1"/>
  <c r="M26" i="1" l="1"/>
  <c r="M27" i="1" s="1"/>
  <c r="M11" i="1"/>
  <c r="M12" i="1"/>
  <c r="D13" i="1" l="1"/>
  <c r="M13" i="1" s="1"/>
  <c r="M14" i="1" s="1"/>
  <c r="M42" i="1" l="1"/>
  <c r="M43" i="1" s="1"/>
</calcChain>
</file>

<file path=xl/sharedStrings.xml><?xml version="1.0" encoding="utf-8"?>
<sst xmlns="http://schemas.openxmlformats.org/spreadsheetml/2006/main" count="61" uniqueCount="55">
  <si>
    <t>Residential Electric Load Calculations</t>
  </si>
  <si>
    <t>Quantity</t>
  </si>
  <si>
    <t>Volt Amperes (VA)</t>
  </si>
  <si>
    <t>Fixed Appliances</t>
  </si>
  <si>
    <t>Volt Amperes (VA) Each</t>
  </si>
  <si>
    <t>Other:</t>
  </si>
  <si>
    <t>General Lighting</t>
  </si>
  <si>
    <t>5. First 3000 VA of General Lighting Load @ 100%</t>
  </si>
  <si>
    <t xml:space="preserve">Garbage Disposal (min 800 VA) </t>
  </si>
  <si>
    <t xml:space="preserve">Microwave (min 1000 VA) </t>
  </si>
  <si>
    <t xml:space="preserve">Dishwasher (min 1200 VA) </t>
  </si>
  <si>
    <t>Freezer (min 1200VA)</t>
  </si>
  <si>
    <t xml:space="preserve">Compactor (min 1000 VA) </t>
  </si>
  <si>
    <t>Swimming Pool (min 1000 VA)</t>
  </si>
  <si>
    <t>Other Loads</t>
  </si>
  <si>
    <t>Nameplate rating: Volt Amperes (VA) Each</t>
  </si>
  <si>
    <t xml:space="preserve">14. Electric Vehicle Charger </t>
  </si>
  <si>
    <t>16. Other:</t>
  </si>
  <si>
    <t xml:space="preserve">
</t>
  </si>
  <si>
    <t xml:space="preserve">                        AMP Service Rating must be equal to or greater than the existing Main Service Panel VA, but in no case less than 100 AMPS (CEC 225.39 &amp; 230.79)</t>
  </si>
  <si>
    <t>Main Service Panel</t>
  </si>
  <si>
    <t>Subpanel</t>
  </si>
  <si>
    <t>Check One:</t>
  </si>
  <si>
    <t xml:space="preserve"> @ 35% (multiply by 0.35)</t>
  </si>
  <si>
    <t>1. General Lighting (Sq. Ft. x 3 VA per Sq. Ft.) CEC 220.41</t>
  </si>
  <si>
    <t xml:space="preserve">3 x                               </t>
  </si>
  <si>
    <t>Sq. Ft</t>
  </si>
  <si>
    <t xml:space="preserve">1500 x                            </t>
  </si>
  <si>
    <t>2. Small Appliance Circuits: 2 minimum (1500 VA per circuit) CEC 220.52(A)</t>
  </si>
  <si>
    <t xml:space="preserve">6. Total General Lighting Load (Total from Line #4 - 3000) =                                                                                           </t>
  </si>
  <si>
    <t>Total Fixed Appliance VA=</t>
  </si>
  <si>
    <t>TOTALS:</t>
  </si>
  <si>
    <r>
      <t xml:space="preserve">8. If there are </t>
    </r>
    <r>
      <rPr>
        <b/>
        <i/>
        <sz val="10"/>
        <rFont val="Arial"/>
        <family val="2"/>
      </rPr>
      <t>3 or less Fixed Appliances</t>
    </r>
    <r>
      <rPr>
        <b/>
        <sz val="10"/>
        <rFont val="Arial"/>
        <family val="2"/>
      </rPr>
      <t xml:space="preserve">, enter the Total Fixed Appliance VA;
If there are </t>
    </r>
    <r>
      <rPr>
        <b/>
        <i/>
        <sz val="10"/>
        <rFont val="Arial"/>
        <family val="2"/>
      </rPr>
      <t xml:space="preserve">4 or more Fixed Appliances, enter 75% of Total Fixed Appliance VA  </t>
    </r>
    <r>
      <rPr>
        <b/>
        <sz val="10"/>
        <rFont val="Arial"/>
        <family val="2"/>
      </rPr>
      <t>(CEC 220.53):</t>
    </r>
  </si>
  <si>
    <r>
      <t xml:space="preserve">Convert to Amps. Divide </t>
    </r>
    <r>
      <rPr>
        <b/>
        <sz val="10"/>
        <rFont val="Arial"/>
        <family val="2"/>
      </rPr>
      <t>"Total Service Load VA" by 240 volts. (Total service load VA divide 240)</t>
    </r>
    <r>
      <rPr>
        <i/>
        <sz val="10"/>
        <rFont val="Arial"/>
        <family val="2"/>
      </rPr>
      <t xml:space="preserve">
</t>
    </r>
  </si>
  <si>
    <r>
      <rPr>
        <sz val="10"/>
        <rFont val="Arial"/>
        <family val="2"/>
      </rPr>
      <t>3. Laundry Circuit (1500 VA per circuit) CEC 220.52(B)</t>
    </r>
  </si>
  <si>
    <t xml:space="preserve">1500 x                           
       </t>
  </si>
  <si>
    <r>
      <rPr>
        <b/>
        <sz val="10"/>
        <rFont val="Arial"/>
        <family val="2"/>
      </rPr>
      <t>4. Total General Lighting Load (Add lines 1, 2 &amp; 3)</t>
    </r>
  </si>
  <si>
    <t>7. Net General Lighting Load (Add Lines #5 &amp; 6) CEC 220.45</t>
  </si>
  <si>
    <t>Property Address:</t>
  </si>
  <si>
    <t xml:space="preserve">Total Square Feet of Living Space: </t>
  </si>
  <si>
    <t xml:space="preserve">Existing Panel Rating Amp: </t>
  </si>
  <si>
    <r>
      <t>15. Heat Pump Water Heater</t>
    </r>
    <r>
      <rPr>
        <sz val="9"/>
        <rFont val="Arial"/>
        <family val="2"/>
      </rPr>
      <t xml:space="preserve"> (min 5000 VA)</t>
    </r>
  </si>
  <si>
    <t>17. Other:</t>
  </si>
  <si>
    <t>18. 25% of largest motor (CEC 430.24)</t>
  </si>
  <si>
    <t>19. Total "Other Loads": (Add lines #9-18)</t>
  </si>
  <si>
    <t>Total Service Load Volt Amperes: (Add Lines #7, 8, 19)</t>
  </si>
  <si>
    <r>
      <t>13. Electric Oven</t>
    </r>
    <r>
      <rPr>
        <sz val="9"/>
        <rFont val="Arial"/>
        <family val="2"/>
      </rPr>
      <t xml:space="preserve"> (min 8000 VA)</t>
    </r>
  </si>
  <si>
    <r>
      <t xml:space="preserve">12. Electric Range </t>
    </r>
    <r>
      <rPr>
        <sz val="9"/>
        <rFont val="Arial"/>
        <family val="2"/>
      </rPr>
      <t>(min 12,000 VA)</t>
    </r>
  </si>
  <si>
    <r>
      <t xml:space="preserve">11. Electric Clothes Dryer </t>
    </r>
    <r>
      <rPr>
        <sz val="9"/>
        <rFont val="Arial"/>
        <family val="2"/>
      </rPr>
      <t>(min 5500 VA)</t>
    </r>
  </si>
  <si>
    <r>
      <t xml:space="preserve">9. Air Conditioner </t>
    </r>
    <r>
      <rPr>
        <sz val="9"/>
        <rFont val="Arial"/>
        <family val="2"/>
      </rPr>
      <t>(min 1600 VA per ton)</t>
    </r>
  </si>
  <si>
    <t>Main House</t>
  </si>
  <si>
    <t>ADU</t>
  </si>
  <si>
    <r>
      <t xml:space="preserve">10. Heater </t>
    </r>
    <r>
      <rPr>
        <sz val="9"/>
        <rFont val="Arial"/>
        <family val="2"/>
      </rPr>
      <t>(min 550 VA )</t>
    </r>
  </si>
  <si>
    <t>Please submit a separate Electric Load Calculations Form for Main House and ADU</t>
  </si>
  <si>
    <t>** Fill in colored cells**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</si>
</sst>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20"/>
      <color rgb="FF000000"/>
      <name val="Arial"/>
      <family val="2"/>
    </font>
    <font>
      <i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 indent="6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2" fillId="0" borderId="3" xfId="0" applyFont="1" applyBorder="1" applyAlignment="1">
      <alignment vertical="center"/>
    </xf>
    <xf numFmtId="0" fontId="3" fillId="2" borderId="3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2" fillId="4" borderId="3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vertical="center"/>
    </xf>
    <xf numFmtId="0" fontId="2" fillId="4" borderId="4" xfId="0" applyFont="1" applyFill="1" applyBorder="1" applyAlignment="1">
      <alignment horizontal="left" vertical="top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4" borderId="4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vertical="center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6" fillId="4" borderId="0" xfId="0" applyFont="1" applyFill="1" applyAlignment="1">
      <alignment horizontal="left" vertical="top" indent="6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5" fillId="0" borderId="2" xfId="0" applyFont="1" applyBorder="1" applyAlignment="1">
      <alignment horizontal="center" wrapText="1"/>
    </xf>
    <xf numFmtId="0" fontId="6" fillId="3" borderId="3" xfId="0" applyFont="1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4" fillId="4" borderId="5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top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 indent="5"/>
    </xf>
    <xf numFmtId="0" fontId="3" fillId="2" borderId="1" xfId="0" applyFont="1" applyFill="1" applyBorder="1" applyAlignment="1">
      <alignment horizontal="left" vertical="top" wrapText="1" indent="3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4" borderId="4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top" wrapText="1"/>
    </xf>
    <xf numFmtId="1" fontId="4" fillId="0" borderId="5" xfId="0" applyNumberFormat="1" applyFont="1" applyBorder="1" applyAlignment="1">
      <alignment horizontal="center" vertical="top" wrapText="1"/>
    </xf>
    <xf numFmtId="0" fontId="6" fillId="3" borderId="9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1" fontId="2" fillId="3" borderId="3" xfId="0" applyNumberFormat="1" applyFont="1" applyFill="1" applyBorder="1" applyAlignment="1">
      <alignment horizontal="center" vertical="center"/>
    </xf>
    <xf numFmtId="1" fontId="2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center" vertical="top"/>
    </xf>
    <xf numFmtId="0" fontId="2" fillId="4" borderId="3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8"/>
  <sheetViews>
    <sheetView tabSelected="1" topLeftCell="A19" zoomScaleNormal="100" workbookViewId="0">
      <selection activeCell="O27" sqref="O27"/>
    </sheetView>
  </sheetViews>
  <sheetFormatPr defaultRowHeight="12.75" x14ac:dyDescent="0.2"/>
  <cols>
    <col min="1" max="1" width="34.6640625" customWidth="1"/>
    <col min="2" max="2" width="9" customWidth="1"/>
    <col min="3" max="3" width="18.6640625" customWidth="1"/>
    <col min="4" max="4" width="23" customWidth="1"/>
    <col min="5" max="5" width="5.33203125" customWidth="1"/>
    <col min="6" max="6" width="3.33203125" customWidth="1"/>
    <col min="7" max="8" width="4.6640625" customWidth="1"/>
    <col min="9" max="9" width="5.83203125" customWidth="1"/>
    <col min="10" max="10" width="4.6640625" customWidth="1"/>
    <col min="11" max="11" width="2.1640625" customWidth="1"/>
    <col min="12" max="12" width="3.33203125" customWidth="1"/>
    <col min="13" max="13" width="5.83203125" customWidth="1"/>
    <col min="14" max="14" width="19.83203125" customWidth="1"/>
    <col min="15" max="15" width="45.1640625" customWidth="1"/>
  </cols>
  <sheetData>
    <row r="1" spans="1:18" ht="40.5" customHeight="1" x14ac:dyDescent="0.2"/>
    <row r="2" spans="1:18" ht="32.25" customHeight="1" x14ac:dyDescent="0.2">
      <c r="A2" s="52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1"/>
    </row>
    <row r="3" spans="1:18" ht="20.25" customHeight="1" x14ac:dyDescent="0.2">
      <c r="A3" s="68" t="s">
        <v>53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70"/>
      <c r="O3" s="1"/>
    </row>
    <row r="4" spans="1:18" s="6" customFormat="1" ht="21" customHeight="1" x14ac:dyDescent="0.2">
      <c r="A4" s="11" t="s">
        <v>38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  <c r="O4" s="1"/>
    </row>
    <row r="5" spans="1:18" s="6" customFormat="1" ht="21" customHeight="1" x14ac:dyDescent="0.2">
      <c r="A5" s="11" t="s">
        <v>39</v>
      </c>
      <c r="B5" s="66"/>
      <c r="C5" s="67"/>
      <c r="D5" s="18" t="s">
        <v>22</v>
      </c>
      <c r="E5" s="19"/>
      <c r="F5" s="20" t="b">
        <v>0</v>
      </c>
      <c r="G5" s="19" t="s">
        <v>50</v>
      </c>
      <c r="H5" s="19"/>
      <c r="I5" s="21"/>
      <c r="J5" s="19"/>
      <c r="K5" s="19"/>
      <c r="L5" s="19"/>
      <c r="M5" s="20" t="b">
        <v>0</v>
      </c>
      <c r="N5" s="22" t="s">
        <v>51</v>
      </c>
      <c r="O5" s="26" t="s">
        <v>54</v>
      </c>
    </row>
    <row r="6" spans="1:18" s="6" customFormat="1" ht="21" customHeight="1" x14ac:dyDescent="0.2">
      <c r="A6" s="11" t="s">
        <v>40</v>
      </c>
      <c r="B6" s="66"/>
      <c r="C6" s="67"/>
      <c r="D6" s="18" t="s">
        <v>22</v>
      </c>
      <c r="E6" s="19"/>
      <c r="F6" s="20" t="b">
        <v>0</v>
      </c>
      <c r="G6" s="19" t="s">
        <v>20</v>
      </c>
      <c r="H6" s="19"/>
      <c r="I6" s="21"/>
      <c r="J6" s="19"/>
      <c r="K6" s="19"/>
      <c r="L6" s="19"/>
      <c r="M6" s="20" t="b">
        <v>0</v>
      </c>
      <c r="N6" s="22" t="s">
        <v>21</v>
      </c>
      <c r="O6" s="1"/>
    </row>
    <row r="7" spans="1:18" s="6" customFormat="1" ht="21" customHeight="1" x14ac:dyDescent="0.2">
      <c r="A7" s="12" t="s">
        <v>6</v>
      </c>
      <c r="B7" s="13"/>
      <c r="C7" s="13"/>
      <c r="D7" s="13"/>
      <c r="E7" s="13"/>
      <c r="F7" s="54" t="s">
        <v>1</v>
      </c>
      <c r="G7" s="54"/>
      <c r="H7" s="54"/>
      <c r="I7" s="54"/>
      <c r="J7" s="54"/>
      <c r="K7" s="54"/>
      <c r="L7" s="54"/>
      <c r="M7" s="55" t="s">
        <v>2</v>
      </c>
      <c r="N7" s="55"/>
      <c r="O7" s="2"/>
    </row>
    <row r="8" spans="1:18" s="6" customFormat="1" ht="21" customHeight="1" x14ac:dyDescent="0.2">
      <c r="A8" s="51" t="s">
        <v>24</v>
      </c>
      <c r="B8" s="56"/>
      <c r="C8" s="56"/>
      <c r="D8" s="56"/>
      <c r="E8" s="56"/>
      <c r="F8" s="37" t="s">
        <v>25</v>
      </c>
      <c r="G8" s="38"/>
      <c r="H8" s="37">
        <f>B5</f>
        <v>0</v>
      </c>
      <c r="I8" s="39"/>
      <c r="J8" s="37" t="s">
        <v>26</v>
      </c>
      <c r="K8" s="38"/>
      <c r="L8" s="39"/>
      <c r="M8" s="57">
        <f>3*H8</f>
        <v>0</v>
      </c>
      <c r="N8" s="57"/>
      <c r="O8" s="2"/>
    </row>
    <row r="9" spans="1:18" s="6" customFormat="1" ht="23.25" customHeight="1" x14ac:dyDescent="0.2">
      <c r="A9" s="51" t="s">
        <v>28</v>
      </c>
      <c r="B9" s="56"/>
      <c r="C9" s="56"/>
      <c r="D9" s="56"/>
      <c r="E9" s="56"/>
      <c r="F9" s="37" t="s">
        <v>27</v>
      </c>
      <c r="G9" s="38"/>
      <c r="H9" s="40"/>
      <c r="I9" s="41"/>
      <c r="J9" s="37"/>
      <c r="K9" s="38"/>
      <c r="L9" s="39"/>
      <c r="M9" s="64">
        <f>1500*H9</f>
        <v>0</v>
      </c>
      <c r="N9" s="64"/>
      <c r="O9" s="3"/>
    </row>
    <row r="10" spans="1:18" s="6" customFormat="1" ht="23.25" customHeight="1" x14ac:dyDescent="0.2">
      <c r="A10" s="56" t="s">
        <v>34</v>
      </c>
      <c r="B10" s="56"/>
      <c r="C10" s="56"/>
      <c r="D10" s="56"/>
      <c r="E10" s="56"/>
      <c r="F10" s="37" t="s">
        <v>35</v>
      </c>
      <c r="G10" s="39"/>
      <c r="H10" s="44"/>
      <c r="I10" s="44"/>
      <c r="J10" s="42"/>
      <c r="K10" s="42"/>
      <c r="L10" s="43"/>
      <c r="M10" s="64">
        <f>1500*H10</f>
        <v>0</v>
      </c>
      <c r="N10" s="64"/>
      <c r="O10" s="3"/>
    </row>
    <row r="11" spans="1:18" s="6" customFormat="1" ht="21" customHeight="1" x14ac:dyDescent="0.2">
      <c r="A11" s="31" t="s">
        <v>36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3"/>
      <c r="M11" s="65">
        <f>SUM(M8:N10)</f>
        <v>0</v>
      </c>
      <c r="N11" s="65"/>
      <c r="O11" s="2"/>
    </row>
    <row r="12" spans="1:18" s="6" customFormat="1" ht="21" customHeight="1" x14ac:dyDescent="0.2">
      <c r="A12" s="45" t="s">
        <v>7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8"/>
      <c r="M12" s="47">
        <f>MIN((M8+M9+M10),3000)</f>
        <v>0</v>
      </c>
      <c r="N12" s="47"/>
      <c r="O12" s="2"/>
    </row>
    <row r="13" spans="1:18" s="6" customFormat="1" ht="21" customHeight="1" x14ac:dyDescent="0.2">
      <c r="A13" s="45" t="s">
        <v>29</v>
      </c>
      <c r="B13" s="46"/>
      <c r="C13" s="46"/>
      <c r="D13" s="37" t="str">
        <f>IF(M11&lt;=0,"0",M11-3000)</f>
        <v>0</v>
      </c>
      <c r="E13" s="39"/>
      <c r="F13" s="37" t="s">
        <v>23</v>
      </c>
      <c r="G13" s="38"/>
      <c r="H13" s="38"/>
      <c r="I13" s="38"/>
      <c r="J13" s="38"/>
      <c r="K13" s="38"/>
      <c r="L13" s="39"/>
      <c r="M13" s="71">
        <f>(D13*0.35)</f>
        <v>0</v>
      </c>
      <c r="N13" s="72"/>
      <c r="O13" s="2"/>
    </row>
    <row r="14" spans="1:18" s="6" customFormat="1" ht="21" customHeight="1" x14ac:dyDescent="0.2">
      <c r="A14" s="34" t="s">
        <v>37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6"/>
      <c r="M14" s="49">
        <f>M12+M13</f>
        <v>0</v>
      </c>
      <c r="N14" s="50"/>
      <c r="O14" s="3"/>
    </row>
    <row r="15" spans="1:18" ht="0.75" customHeight="1" x14ac:dyDescent="0.2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3"/>
      <c r="R15" s="6"/>
    </row>
    <row r="16" spans="1:18" ht="6" customHeight="1" x14ac:dyDescent="0.2">
      <c r="A16" s="37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9"/>
      <c r="O16" s="3"/>
      <c r="R16" s="6"/>
    </row>
    <row r="17" spans="1:15" s="6" customFormat="1" ht="21" customHeight="1" x14ac:dyDescent="0.2">
      <c r="A17" s="63" t="s">
        <v>3</v>
      </c>
      <c r="B17" s="63"/>
      <c r="C17" s="63" t="s">
        <v>4</v>
      </c>
      <c r="D17" s="63"/>
      <c r="E17" s="63"/>
      <c r="F17" s="62" t="s">
        <v>1</v>
      </c>
      <c r="G17" s="62"/>
      <c r="H17" s="62"/>
      <c r="I17" s="62"/>
      <c r="J17" s="62"/>
      <c r="K17" s="62"/>
      <c r="L17" s="62"/>
      <c r="M17" s="63" t="s">
        <v>2</v>
      </c>
      <c r="N17" s="63"/>
      <c r="O17" s="17"/>
    </row>
    <row r="18" spans="1:15" s="6" customFormat="1" ht="21" customHeight="1" x14ac:dyDescent="0.2">
      <c r="A18" s="51" t="s">
        <v>8</v>
      </c>
      <c r="B18" s="51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60">
        <f>C18*F18</f>
        <v>0</v>
      </c>
      <c r="N18" s="60"/>
      <c r="O18" s="4"/>
    </row>
    <row r="19" spans="1:15" s="6" customFormat="1" ht="21" customHeight="1" x14ac:dyDescent="0.2">
      <c r="A19" s="51" t="s">
        <v>9</v>
      </c>
      <c r="B19" s="51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60">
        <f>C19*F19</f>
        <v>0</v>
      </c>
      <c r="N19" s="60"/>
      <c r="O19" s="4"/>
    </row>
    <row r="20" spans="1:15" s="6" customFormat="1" ht="21" customHeight="1" x14ac:dyDescent="0.2">
      <c r="A20" s="51" t="s">
        <v>10</v>
      </c>
      <c r="B20" s="51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60">
        <f t="shared" ref="M20:M25" si="0">C20*F20</f>
        <v>0</v>
      </c>
      <c r="N20" s="60"/>
      <c r="O20" s="4"/>
    </row>
    <row r="21" spans="1:15" s="6" customFormat="1" ht="21" customHeight="1" x14ac:dyDescent="0.2">
      <c r="A21" s="51" t="s">
        <v>12</v>
      </c>
      <c r="B21" s="51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60">
        <f t="shared" si="0"/>
        <v>0</v>
      </c>
      <c r="N21" s="60"/>
      <c r="O21" s="4"/>
    </row>
    <row r="22" spans="1:15" s="6" customFormat="1" ht="21" customHeight="1" x14ac:dyDescent="0.2">
      <c r="A22" s="51" t="s">
        <v>11</v>
      </c>
      <c r="B22" s="51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60">
        <f t="shared" si="0"/>
        <v>0</v>
      </c>
      <c r="N22" s="60"/>
      <c r="O22" s="4"/>
    </row>
    <row r="23" spans="1:15" s="6" customFormat="1" ht="21" customHeight="1" x14ac:dyDescent="0.2">
      <c r="A23" s="51" t="s">
        <v>13</v>
      </c>
      <c r="B23" s="51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60">
        <f t="shared" si="0"/>
        <v>0</v>
      </c>
      <c r="N23" s="60"/>
      <c r="O23" s="4"/>
    </row>
    <row r="24" spans="1:15" s="6" customFormat="1" ht="21" customHeight="1" x14ac:dyDescent="0.2">
      <c r="A24" s="51" t="s">
        <v>5</v>
      </c>
      <c r="B24" s="51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60">
        <f t="shared" si="0"/>
        <v>0</v>
      </c>
      <c r="N24" s="60"/>
      <c r="O24" s="4"/>
    </row>
    <row r="25" spans="1:15" s="6" customFormat="1" ht="21" customHeight="1" x14ac:dyDescent="0.2">
      <c r="A25" s="51" t="s">
        <v>5</v>
      </c>
      <c r="B25" s="51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60">
        <f t="shared" si="0"/>
        <v>0</v>
      </c>
      <c r="N25" s="60"/>
      <c r="O25" s="4"/>
    </row>
    <row r="26" spans="1:15" s="6" customFormat="1" ht="21" customHeight="1" x14ac:dyDescent="0.2">
      <c r="A26" s="15"/>
      <c r="B26" s="16"/>
      <c r="C26" s="14"/>
      <c r="D26" s="75" t="s">
        <v>31</v>
      </c>
      <c r="E26" s="75"/>
      <c r="F26" s="75">
        <f>SUM(F18:L25)</f>
        <v>0</v>
      </c>
      <c r="G26" s="75"/>
      <c r="H26" s="75"/>
      <c r="I26" s="75"/>
      <c r="J26" s="75"/>
      <c r="K26" s="75"/>
      <c r="L26" s="75"/>
      <c r="M26" s="76">
        <f>SUM(M18:N25)</f>
        <v>0</v>
      </c>
      <c r="N26" s="77"/>
      <c r="O26" s="4"/>
    </row>
    <row r="27" spans="1:15" s="6" customFormat="1" ht="39" customHeight="1" thickBot="1" x14ac:dyDescent="0.25">
      <c r="A27" s="89" t="s">
        <v>32</v>
      </c>
      <c r="B27" s="89"/>
      <c r="C27" s="89"/>
      <c r="D27" s="89"/>
      <c r="E27" s="89"/>
      <c r="F27" s="89"/>
      <c r="G27" s="74" t="s">
        <v>30</v>
      </c>
      <c r="H27" s="74"/>
      <c r="I27" s="74"/>
      <c r="J27" s="74"/>
      <c r="K27" s="74"/>
      <c r="L27" s="74"/>
      <c r="M27" s="73">
        <f>IF(F26&gt;3,(M26*0.75),M26)</f>
        <v>0</v>
      </c>
      <c r="N27" s="73"/>
      <c r="O27" s="8"/>
    </row>
    <row r="28" spans="1:15" s="6" customFormat="1" ht="6" customHeight="1" x14ac:dyDescent="0.2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5"/>
      <c r="O28" s="4"/>
    </row>
    <row r="29" spans="1:15" s="6" customFormat="1" ht="21" customHeight="1" x14ac:dyDescent="0.2">
      <c r="A29" s="63" t="s">
        <v>14</v>
      </c>
      <c r="B29" s="63"/>
      <c r="C29" s="63" t="s">
        <v>15</v>
      </c>
      <c r="D29" s="63"/>
      <c r="E29" s="63"/>
      <c r="F29" s="62" t="s">
        <v>1</v>
      </c>
      <c r="G29" s="62"/>
      <c r="H29" s="62"/>
      <c r="I29" s="62"/>
      <c r="J29" s="62"/>
      <c r="K29" s="62"/>
      <c r="L29" s="62"/>
      <c r="M29" s="63" t="s">
        <v>2</v>
      </c>
      <c r="N29" s="63"/>
    </row>
    <row r="30" spans="1:15" s="6" customFormat="1" ht="21" customHeight="1" x14ac:dyDescent="0.2">
      <c r="A30" s="63"/>
      <c r="B30" s="63"/>
      <c r="C30" s="63"/>
      <c r="D30" s="63"/>
      <c r="E30" s="63"/>
      <c r="F30" s="62"/>
      <c r="G30" s="62"/>
      <c r="H30" s="62"/>
      <c r="I30" s="62"/>
      <c r="J30" s="62"/>
      <c r="K30" s="62"/>
      <c r="L30" s="62"/>
      <c r="M30" s="63"/>
      <c r="N30" s="63"/>
      <c r="O30" s="7"/>
    </row>
    <row r="31" spans="1:15" s="6" customFormat="1" ht="21" customHeight="1" x14ac:dyDescent="0.2">
      <c r="A31" s="51" t="s">
        <v>49</v>
      </c>
      <c r="B31" s="51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60">
        <f>C31*F31</f>
        <v>0</v>
      </c>
      <c r="N31" s="60"/>
      <c r="O31" s="4"/>
    </row>
    <row r="32" spans="1:15" s="6" customFormat="1" ht="21" customHeight="1" x14ac:dyDescent="0.2">
      <c r="A32" s="51" t="s">
        <v>52</v>
      </c>
      <c r="B32" s="51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60">
        <f t="shared" ref="M32:M39" si="1">C32*F32</f>
        <v>0</v>
      </c>
      <c r="N32" s="60"/>
      <c r="O32" s="4"/>
    </row>
    <row r="33" spans="1:19" s="6" customFormat="1" ht="21" customHeight="1" x14ac:dyDescent="0.2">
      <c r="A33" s="51" t="s">
        <v>48</v>
      </c>
      <c r="B33" s="51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60">
        <f t="shared" si="1"/>
        <v>0</v>
      </c>
      <c r="N33" s="60"/>
      <c r="O33" s="4"/>
    </row>
    <row r="34" spans="1:19" s="6" customFormat="1" ht="21" customHeight="1" x14ac:dyDescent="0.2">
      <c r="A34" s="51" t="s">
        <v>47</v>
      </c>
      <c r="B34" s="51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60">
        <f t="shared" si="1"/>
        <v>0</v>
      </c>
      <c r="N34" s="60"/>
      <c r="O34" s="4"/>
    </row>
    <row r="35" spans="1:19" s="6" customFormat="1" ht="21" customHeight="1" x14ac:dyDescent="0.2">
      <c r="A35" s="51" t="s">
        <v>46</v>
      </c>
      <c r="B35" s="51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60">
        <f t="shared" si="1"/>
        <v>0</v>
      </c>
      <c r="N35" s="60"/>
      <c r="O35" s="4"/>
    </row>
    <row r="36" spans="1:19" s="6" customFormat="1" ht="21" customHeight="1" x14ac:dyDescent="0.2">
      <c r="A36" s="51" t="s">
        <v>16</v>
      </c>
      <c r="B36" s="51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60">
        <f t="shared" si="1"/>
        <v>0</v>
      </c>
      <c r="N36" s="60"/>
      <c r="O36" s="4"/>
    </row>
    <row r="37" spans="1:19" s="6" customFormat="1" ht="24" customHeight="1" x14ac:dyDescent="0.2">
      <c r="A37" s="45" t="s">
        <v>41</v>
      </c>
      <c r="B37" s="48"/>
      <c r="C37" s="86"/>
      <c r="D37" s="87"/>
      <c r="E37" s="88"/>
      <c r="F37" s="86"/>
      <c r="G37" s="87"/>
      <c r="H37" s="87"/>
      <c r="I37" s="87"/>
      <c r="J37" s="87"/>
      <c r="K37" s="87"/>
      <c r="L37" s="88"/>
      <c r="M37" s="60">
        <f>C37*F37</f>
        <v>0</v>
      </c>
      <c r="N37" s="60"/>
      <c r="O37" s="4"/>
    </row>
    <row r="38" spans="1:19" s="6" customFormat="1" ht="21" customHeight="1" x14ac:dyDescent="0.2">
      <c r="A38" s="51" t="s">
        <v>17</v>
      </c>
      <c r="B38" s="51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60">
        <f t="shared" si="1"/>
        <v>0</v>
      </c>
      <c r="N38" s="60"/>
      <c r="O38" s="4"/>
    </row>
    <row r="39" spans="1:19" s="6" customFormat="1" ht="21" customHeight="1" x14ac:dyDescent="0.2">
      <c r="A39" s="51" t="s">
        <v>42</v>
      </c>
      <c r="B39" s="51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60">
        <f t="shared" si="1"/>
        <v>0</v>
      </c>
      <c r="N39" s="60"/>
      <c r="O39" s="4"/>
    </row>
    <row r="40" spans="1:19" s="6" customFormat="1" ht="21" customHeight="1" x14ac:dyDescent="0.2">
      <c r="A40" s="51" t="s">
        <v>43</v>
      </c>
      <c r="B40" s="51"/>
      <c r="C40" s="60">
        <f>MAX(C31:E39)* 25%</f>
        <v>0</v>
      </c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4"/>
    </row>
    <row r="41" spans="1:19" s="6" customFormat="1" ht="21" customHeight="1" x14ac:dyDescent="0.2">
      <c r="A41" s="34" t="s">
        <v>44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6"/>
      <c r="M41" s="84">
        <f>SUM(M31:N39)+C40</f>
        <v>0</v>
      </c>
      <c r="N41" s="85"/>
      <c r="O41" s="4"/>
    </row>
    <row r="42" spans="1:19" s="6" customFormat="1" ht="21" customHeight="1" x14ac:dyDescent="0.2">
      <c r="A42" s="34" t="s">
        <v>45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6"/>
      <c r="M42" s="78">
        <f>M14+M27+M41</f>
        <v>0</v>
      </c>
      <c r="N42" s="80"/>
      <c r="O42" s="4"/>
      <c r="P42" s="27" t="s">
        <v>18</v>
      </c>
      <c r="Q42" s="28"/>
      <c r="R42" s="28"/>
      <c r="S42" s="28"/>
    </row>
    <row r="43" spans="1:19" s="6" customFormat="1" ht="21" customHeight="1" x14ac:dyDescent="0.2">
      <c r="A43" s="81" t="s">
        <v>33</v>
      </c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3"/>
      <c r="M43" s="78">
        <f>M42/240</f>
        <v>0</v>
      </c>
      <c r="N43" s="79"/>
      <c r="O43" s="4"/>
      <c r="P43" s="28"/>
      <c r="Q43" s="28"/>
      <c r="R43" s="28"/>
      <c r="S43" s="28"/>
    </row>
    <row r="44" spans="1:19" ht="15" customHeight="1" x14ac:dyDescent="0.2">
      <c r="A44" s="30" t="s">
        <v>19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10"/>
      <c r="P44" s="28"/>
      <c r="Q44" s="28"/>
      <c r="R44" s="28"/>
      <c r="S44" s="28"/>
    </row>
    <row r="45" spans="1:19" ht="10.5" customHeight="1" x14ac:dyDescent="0.2">
      <c r="A45" s="9"/>
      <c r="B45" s="9"/>
      <c r="C45" s="9"/>
      <c r="D45" s="9"/>
      <c r="E45" s="2"/>
      <c r="F45" s="2"/>
      <c r="G45" s="2"/>
      <c r="H45" s="2"/>
      <c r="I45" s="2"/>
      <c r="J45" s="2"/>
      <c r="K45" s="2"/>
    </row>
    <row r="46" spans="1:19" ht="12" customHeight="1" x14ac:dyDescent="0.2">
      <c r="A46" s="9"/>
      <c r="B46" s="9"/>
      <c r="C46" s="9"/>
      <c r="D46" s="9"/>
      <c r="E46" s="2"/>
      <c r="F46" s="2"/>
      <c r="G46" s="2"/>
      <c r="H46" s="29"/>
      <c r="I46" s="29"/>
      <c r="J46" s="29"/>
      <c r="K46" s="2"/>
    </row>
    <row r="47" spans="1:19" ht="18" customHeight="1" x14ac:dyDescent="0.2"/>
    <row r="48" spans="1:19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</sheetData>
  <sheetProtection formatCells="0" formatColumns="0" formatRows="0" insertColumns="0" insertRows="0" insertHyperlinks="0" deleteColumns="0" deleteRows="0" sort="0" autoFilter="0" pivotTables="0"/>
  <protectedRanges>
    <protectedRange sqref="C31:L39" name="Range4"/>
    <protectedRange sqref="C18:L247" name="Range3"/>
    <protectedRange sqref="H8:I10" name="Range2"/>
    <protectedRange sqref="B4:N6" name="Range1"/>
    <protectedRange algorithmName="SHA-512" hashValue="bSaHJxcrI+n/FI9BYGhuheEafgSKi7i6hP286igIxMm23rQa64L8eT8qzYwK7iMbkKcCODnJ7nILyeHENSZB5Q==" saltValue="Fk4L2xKqScHM/b8Jl0SfGQ==" spinCount="100000" sqref="F8:L8" name="Range5"/>
  </protectedRanges>
  <mergeCells count="129">
    <mergeCell ref="A36:B36"/>
    <mergeCell ref="C36:E36"/>
    <mergeCell ref="F36:L36"/>
    <mergeCell ref="M36:N36"/>
    <mergeCell ref="M41:N41"/>
    <mergeCell ref="A41:L41"/>
    <mergeCell ref="A38:B38"/>
    <mergeCell ref="C38:E38"/>
    <mergeCell ref="F38:L38"/>
    <mergeCell ref="M38:N38"/>
    <mergeCell ref="A37:B37"/>
    <mergeCell ref="C37:E37"/>
    <mergeCell ref="F37:L37"/>
    <mergeCell ref="M37:N37"/>
    <mergeCell ref="M43:N43"/>
    <mergeCell ref="M42:N42"/>
    <mergeCell ref="A42:L42"/>
    <mergeCell ref="A43:L43"/>
    <mergeCell ref="A40:B40"/>
    <mergeCell ref="C40:E40"/>
    <mergeCell ref="F40:L40"/>
    <mergeCell ref="M40:N40"/>
    <mergeCell ref="A39:B39"/>
    <mergeCell ref="C39:E39"/>
    <mergeCell ref="F39:L39"/>
    <mergeCell ref="M39:N39"/>
    <mergeCell ref="F35:L35"/>
    <mergeCell ref="M35:N35"/>
    <mergeCell ref="C32:E32"/>
    <mergeCell ref="F32:L32"/>
    <mergeCell ref="M32:N32"/>
    <mergeCell ref="A33:B33"/>
    <mergeCell ref="C33:E33"/>
    <mergeCell ref="F33:L33"/>
    <mergeCell ref="M33:N33"/>
    <mergeCell ref="A32:B32"/>
    <mergeCell ref="C34:E34"/>
    <mergeCell ref="F34:L34"/>
    <mergeCell ref="M34:N34"/>
    <mergeCell ref="A35:B35"/>
    <mergeCell ref="C35:E35"/>
    <mergeCell ref="C18:E18"/>
    <mergeCell ref="A18:B18"/>
    <mergeCell ref="A19:B19"/>
    <mergeCell ref="F19:L19"/>
    <mergeCell ref="M19:N19"/>
    <mergeCell ref="A34:B34"/>
    <mergeCell ref="M25:N25"/>
    <mergeCell ref="A27:F27"/>
    <mergeCell ref="G27:L27"/>
    <mergeCell ref="F26:L26"/>
    <mergeCell ref="M26:N26"/>
    <mergeCell ref="D26:E26"/>
    <mergeCell ref="F31:L31"/>
    <mergeCell ref="M31:N31"/>
    <mergeCell ref="M29:N30"/>
    <mergeCell ref="M20:N20"/>
    <mergeCell ref="M21:N21"/>
    <mergeCell ref="M22:N22"/>
    <mergeCell ref="M23:N23"/>
    <mergeCell ref="M24:N24"/>
    <mergeCell ref="M27:N27"/>
    <mergeCell ref="A20:B20"/>
    <mergeCell ref="A21:B21"/>
    <mergeCell ref="A22:B22"/>
    <mergeCell ref="A23:B23"/>
    <mergeCell ref="A31:B31"/>
    <mergeCell ref="C31:E31"/>
    <mergeCell ref="A25:B25"/>
    <mergeCell ref="C25:E25"/>
    <mergeCell ref="F25:L25"/>
    <mergeCell ref="C23:E23"/>
    <mergeCell ref="C24:E24"/>
    <mergeCell ref="F20:L20"/>
    <mergeCell ref="F21:L21"/>
    <mergeCell ref="F22:L22"/>
    <mergeCell ref="F23:L23"/>
    <mergeCell ref="F24:L24"/>
    <mergeCell ref="C29:E30"/>
    <mergeCell ref="A29:B30"/>
    <mergeCell ref="F29:L30"/>
    <mergeCell ref="A2:N2"/>
    <mergeCell ref="F7:L7"/>
    <mergeCell ref="M7:N7"/>
    <mergeCell ref="A8:E8"/>
    <mergeCell ref="M8:N8"/>
    <mergeCell ref="B4:N4"/>
    <mergeCell ref="F18:L18"/>
    <mergeCell ref="M18:N18"/>
    <mergeCell ref="A15:N15"/>
    <mergeCell ref="F17:L17"/>
    <mergeCell ref="C17:E17"/>
    <mergeCell ref="M17:N17"/>
    <mergeCell ref="A17:B17"/>
    <mergeCell ref="A9:E9"/>
    <mergeCell ref="M9:N9"/>
    <mergeCell ref="A10:E10"/>
    <mergeCell ref="M10:N10"/>
    <mergeCell ref="M11:N11"/>
    <mergeCell ref="D13:E13"/>
    <mergeCell ref="A16:N16"/>
    <mergeCell ref="B6:C6"/>
    <mergeCell ref="A3:N3"/>
    <mergeCell ref="M13:N13"/>
    <mergeCell ref="B5:C5"/>
    <mergeCell ref="P42:S44"/>
    <mergeCell ref="H46:J46"/>
    <mergeCell ref="A44:N44"/>
    <mergeCell ref="A11:L11"/>
    <mergeCell ref="A14:L14"/>
    <mergeCell ref="F8:G8"/>
    <mergeCell ref="H8:I8"/>
    <mergeCell ref="F9:G9"/>
    <mergeCell ref="J9:L9"/>
    <mergeCell ref="H9:I9"/>
    <mergeCell ref="F10:G10"/>
    <mergeCell ref="J10:L10"/>
    <mergeCell ref="H10:I10"/>
    <mergeCell ref="J8:L8"/>
    <mergeCell ref="A13:C13"/>
    <mergeCell ref="M12:N12"/>
    <mergeCell ref="A12:L12"/>
    <mergeCell ref="M14:N14"/>
    <mergeCell ref="F13:L13"/>
    <mergeCell ref="A24:B24"/>
    <mergeCell ref="C19:E19"/>
    <mergeCell ref="C20:E20"/>
    <mergeCell ref="C21:E21"/>
    <mergeCell ref="C22:E22"/>
  </mergeCells>
  <pageMargins left="0.7" right="0.7" top="0.75" bottom="0.75" header="0.3" footer="0.3"/>
  <pageSetup scale="69" orientation="portrait" r:id="rId1"/>
  <headerFooter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b24965-3a3e-4a45-b080-7fd9ddadf6ab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TaxCatchAll xmlns="0ffabca3-6af3-4289-a362-d3a8e544a51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1C85664C22E449A1E7602F6A413994" ma:contentTypeVersion="17" ma:contentTypeDescription="Create a new document." ma:contentTypeScope="" ma:versionID="9ca3214cfee0f92ff58d2ae5087425d0">
  <xsd:schema xmlns:xsd="http://www.w3.org/2001/XMLSchema" xmlns:xs="http://www.w3.org/2001/XMLSchema" xmlns:p="http://schemas.microsoft.com/office/2006/metadata/properties" xmlns:ns1="http://schemas.microsoft.com/sharepoint/v3" xmlns:ns2="79b24965-3a3e-4a45-b080-7fd9ddadf6ab" xmlns:ns3="0ffabca3-6af3-4289-a362-d3a8e544a51b" targetNamespace="http://schemas.microsoft.com/office/2006/metadata/properties" ma:root="true" ma:fieldsID="5bbd4b8a80c502750bbfcfadf03649fa" ns1:_="" ns2:_="" ns3:_="">
    <xsd:import namespace="http://schemas.microsoft.com/sharepoint/v3"/>
    <xsd:import namespace="79b24965-3a3e-4a45-b080-7fd9ddadf6ab"/>
    <xsd:import namespace="0ffabca3-6af3-4289-a362-d3a8e544a5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Locatio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b24965-3a3e-4a45-b080-7fd9ddadf6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73ee7d9-ddf5-4832-86c3-5e5d525dd0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abca3-6af3-4289-a362-d3a8e544a51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8976b77-58e3-4987-8be2-d4a19eed1bd5}" ma:internalName="TaxCatchAll" ma:showField="CatchAllData" ma:web="0ffabca3-6af3-4289-a362-d3a8e544a5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526FF6-E78D-4F19-A9AE-0BE6D75F4D36}">
  <ds:schemaRefs>
    <ds:schemaRef ds:uri="http://schemas.microsoft.com/office/2006/metadata/properties"/>
    <ds:schemaRef ds:uri="http://schemas.microsoft.com/office/infopath/2007/PartnerControls"/>
    <ds:schemaRef ds:uri="79b24965-3a3e-4a45-b080-7fd9ddadf6ab"/>
    <ds:schemaRef ds:uri="http://schemas.microsoft.com/sharepoint/v3"/>
    <ds:schemaRef ds:uri="0ffabca3-6af3-4289-a362-d3a8e544a51b"/>
  </ds:schemaRefs>
</ds:datastoreItem>
</file>

<file path=customXml/itemProps2.xml><?xml version="1.0" encoding="utf-8"?>
<ds:datastoreItem xmlns:ds="http://schemas.openxmlformats.org/officeDocument/2006/customXml" ds:itemID="{3DE76D1A-A257-48AA-8A42-F4C597AEA9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55B200-6573-41C1-AD7C-2FEA4865F3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9b24965-3a3e-4a45-b080-7fd9ddadf6ab"/>
    <ds:schemaRef ds:uri="0ffabca3-6af3-4289-a362-d3a8e544a5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82be013-a0fb-49d9-a7a6-4bc54ce7a08a}" enabled="0" method="" siteId="{d82be013-a0fb-49d9-a7a6-4bc54ce7a08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Le</dc:creator>
  <cp:lastModifiedBy>Helena Le</cp:lastModifiedBy>
  <cp:lastPrinted>2026-03-19T18:33:53Z</cp:lastPrinted>
  <dcterms:created xsi:type="dcterms:W3CDTF">2026-03-05T19:15:36Z</dcterms:created>
  <dcterms:modified xsi:type="dcterms:W3CDTF">2026-03-19T18:34:58Z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2025-03-04T00:00:00Z</vt:filetime>
  </property>
  <property fmtid="{D5CDD505-2E9C-101B-9397-08002B2CF9AE}" pid="3" name="Creator">
    <vt:lpwstr>Microsoft® Excel® for Microsoft 365</vt:lpwstr>
  </property>
  <property fmtid="{D5CDD505-2E9C-101B-9397-08002B2CF9AE}" pid="4" name="LastSaved">
    <vt:filetime>2026-03-05T00:00:00Z</vt:filetime>
  </property>
  <property fmtid="{D5CDD505-2E9C-101B-9397-08002B2CF9AE}" pid="5" name="Producer">
    <vt:lpwstr>Microsoft® Excel® for Microsoft 365</vt:lpwstr>
  </property>
  <property fmtid="{D5CDD505-2E9C-101B-9397-08002B2CF9AE}" pid="6" name="ContentTypeId">
    <vt:lpwstr>0x010100EB1C85664C22E449A1E7602F6A413994</vt:lpwstr>
  </property>
  <property fmtid="{D5CDD505-2E9C-101B-9397-08002B2CF9AE}" pid="7" name="MediaServiceImageTags">
    <vt:lpwstr/>
  </property>
</Properties>
</file>